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<sst xmlns="http://schemas.openxmlformats.org/spreadsheetml/2006/main" count="52" uniqueCount="45">
  <si>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CALCOLO INCIDENZA % DEL DANNO</t>
  </si>
  <si>
    <t>COLTURA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</si>
  <si>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</si>
  <si>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</si>
  <si>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</si>
  <si>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</si>
  <si>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</si>
  <si>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</si>
  <si>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</si>
  <si>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</si>
  <si>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</si>
  <si>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L</t>
  </si>
  <si>
    <t>M</t>
  </si>
  <si>
    <t>N</t>
  </si>
  <si>
    <t>resa media
 (quintali/ha)</t>
  </si>
  <si>
    <t>Produzione 
(quintali)</t>
  </si>
  <si>
    <t>da anagrafe agricola</t>
  </si>
  <si>
    <t>compilata da parte dell’agricoltore</t>
  </si>
  <si>
    <t>dichiarato dal beneficiario</t>
  </si>
  <si>
    <t xml:space="preserve"> = E + F</t>
  </si>
  <si>
    <t>frumento</t>
  </si>
  <si>
    <t>no</t>
  </si>
  <si>
    <t>pere</t>
  </si>
  <si>
    <t>si</t>
  </si>
  <si>
    <t>coltura danneggiata da gelo e brina</t>
  </si>
  <si>
    <t>PLV 2021 TOTALE comprensiva del Contributo di cui alla Colonna F</t>
  </si>
  <si>
    <t>CALCOLO DEL VALORE DANNO DA GELO E BRINA</t>
  </si>
  <si>
    <t>DANNO 
Causato da gelo e brina 
 (euro)</t>
  </si>
  <si>
    <t xml:space="preserve">INCIDENZA del danno da gelo e brina (%) </t>
  </si>
  <si>
    <r>
      <t>PLV MEDIA ORDINARIA TRIENNIO - Ricavo ordinario dalla vendita del prodotto nel triennio 2018-2020 o quinquennio 2016-2020
(</t>
    </r>
    <r>
      <rPr>
        <sz val="13"/>
        <rFont val="Arial"/>
        <family val="2"/>
      </rPr>
      <t>Euro)</t>
    </r>
  </si>
  <si>
    <t>da decreto MIPAAF</t>
  </si>
  <si>
    <t>D1</t>
  </si>
  <si>
    <t>PLV 2021 - Ricavo dalla vendita prodotto 
(Euro)   (2)</t>
  </si>
  <si>
    <t xml:space="preserve"> = C * D
 oppure =A*D1 
oppure  = A*D1*B/H</t>
  </si>
  <si>
    <t>superficie 2021 da anagrafe agricola (Ha)</t>
  </si>
  <si>
    <t>resa media della coltura nel triennio 2018-2020  o quinquennio 2016-2020
(quintali/Ha)</t>
  </si>
  <si>
    <t>Prezzo 
(Euro/q))</t>
  </si>
  <si>
    <t>vite (merlot Veneto)</t>
  </si>
  <si>
    <t>prezzo medio del prodotto
(Euro/q.le))</t>
  </si>
  <si>
    <t>Standard Value/Ha</t>
  </si>
  <si>
    <t xml:space="preserve">TRIENNIO (2018 – 2020) O QUINQUENNIO  (2016-2020) DI RIFERIMENTO </t>
  </si>
  <si>
    <t xml:space="preserve"> = A * H * I 
oppure =A*D1</t>
  </si>
  <si>
    <t xml:space="preserve"> = L – G 
</t>
  </si>
  <si>
    <t xml:space="preserve">1 – G/L </t>
  </si>
  <si>
    <t xml:space="preserve">Eventuale indennizzo percepito da polizze diverse da gelo e brina o altri strumenti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</si>
</sst>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#,##0.00\ [$€-410];[Red]\-#,##0.00\ [$€-410]"/>
    <numFmt numFmtId="166" formatCode="0.0%"/>
    <numFmt numFmtId="167" formatCode="#,##0\ &quot;€&quot;"/>
    <numFmt numFmtId="168" formatCode="#,##0.00\ &quot;€&quot;"/>
    <numFmt numFmtId="169" formatCode="#,##0.0"/>
    <numFmt numFmtId="170" formatCode="0.0"/>
  </numFmts>
  <fonts count="52"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color indexed="10"/>
      <name val="Arial"/>
      <family val="2"/>
    </font>
    <font>
      <sz val="2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167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7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6" fillId="0" borderId="16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0" fontId="51" fillId="37" borderId="15" xfId="0" applyFont="1" applyFill="1" applyBorder="1" applyAlignment="1">
      <alignment/>
    </xf>
    <xf numFmtId="0" fontId="51" fillId="37" borderId="18" xfId="0" applyFont="1" applyFill="1" applyBorder="1" applyAlignment="1">
      <alignment/>
    </xf>
    <xf numFmtId="0" fontId="51" fillId="37" borderId="17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50" zoomScaleNormal="50" zoomScalePageLayoutView="0" workbookViewId="0" topLeftCell="A4">
      <selection activeCell="H17" sqref="H17"/>
    </sheetView>
  </sheetViews>
  <sheetFormatPr defaultColWidth="11.421875" defaultRowHeight="12.75"/>
  <cols>
    <col min="1" max="1" width="14.28125" style="0" customWidth="1"/>
    <col min="2" max="2" width="16.7109375" style="0" customWidth="1"/>
    <col min="3" max="3" width="19.28125" style="0" customWidth="1"/>
    <col min="4" max="4" width="15.7109375" style="0" customWidth="1"/>
    <col min="5" max="5" width="15.28125" style="0" customWidth="1"/>
    <col min="6" max="7" width="17.00390625" style="0" customWidth="1"/>
    <col min="8" max="8" width="16.7109375" style="0" customWidth="1"/>
    <col min="9" max="9" width="15.7109375" style="0" customWidth="1"/>
    <col min="10" max="10" width="15.421875" style="0" customWidth="1"/>
    <col min="11" max="11" width="15.7109375" style="0" customWidth="1"/>
    <col min="12" max="12" width="13.7109375" style="0" customWidth="1"/>
    <col min="13" max="13" width="21.7109375" style="0" customWidth="1"/>
    <col min="14" max="14" width="15.421875" style="0" customWidth="1"/>
    <col min="15" max="15" width="16.421875" style="0" customWidth="1"/>
  </cols>
  <sheetData>
    <row r="1" spans="1:15" ht="147" customHeight="1">
      <c r="A1" s="1"/>
      <c r="B1" s="43">
        <v>2021</v>
      </c>
      <c r="C1" s="43"/>
      <c r="D1" s="43"/>
      <c r="E1" s="43"/>
      <c r="F1" s="43"/>
      <c r="G1" s="43"/>
      <c r="H1" s="43"/>
      <c r="I1" s="43"/>
      <c r="J1" s="43"/>
      <c r="K1" s="44" t="s">
        <v>40</v>
      </c>
      <c r="L1" s="44"/>
      <c r="M1" s="44"/>
      <c r="N1" s="2" t="s">
        <v>26</v>
      </c>
      <c r="O1" s="3" t="s">
        <v>0</v>
      </c>
    </row>
    <row r="2" spans="1:15" ht="21">
      <c r="A2" s="45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 t="s">
        <v>31</v>
      </c>
      <c r="H2" s="4" t="s">
        <v>6</v>
      </c>
      <c r="I2" s="4" t="s">
        <v>7</v>
      </c>
      <c r="J2" s="4" t="s">
        <v>8</v>
      </c>
      <c r="K2" s="5" t="s">
        <v>9</v>
      </c>
      <c r="L2" s="5" t="s">
        <v>10</v>
      </c>
      <c r="M2" s="5" t="s">
        <v>11</v>
      </c>
      <c r="N2" s="6" t="s">
        <v>12</v>
      </c>
      <c r="O2" s="7" t="s">
        <v>13</v>
      </c>
    </row>
    <row r="3" spans="1:15" ht="213.75" customHeight="1">
      <c r="A3" s="45"/>
      <c r="B3" s="8" t="s">
        <v>34</v>
      </c>
      <c r="C3" s="9" t="s">
        <v>24</v>
      </c>
      <c r="D3" s="8" t="s">
        <v>14</v>
      </c>
      <c r="E3" s="8" t="s">
        <v>15</v>
      </c>
      <c r="F3" s="8" t="s">
        <v>36</v>
      </c>
      <c r="G3" s="8" t="s">
        <v>39</v>
      </c>
      <c r="H3" s="9" t="s">
        <v>32</v>
      </c>
      <c r="I3" s="9" t="s">
        <v>44</v>
      </c>
      <c r="J3" s="9" t="s">
        <v>25</v>
      </c>
      <c r="K3" s="10" t="s">
        <v>35</v>
      </c>
      <c r="L3" s="11" t="s">
        <v>38</v>
      </c>
      <c r="M3" s="11" t="s">
        <v>29</v>
      </c>
      <c r="N3" s="12" t="s">
        <v>27</v>
      </c>
      <c r="O3" s="13" t="s">
        <v>28</v>
      </c>
    </row>
    <row r="4" spans="1:15" ht="159">
      <c r="A4" s="14" t="s">
        <v>16</v>
      </c>
      <c r="B4" s="15" t="s">
        <v>16</v>
      </c>
      <c r="C4" s="15" t="s">
        <v>17</v>
      </c>
      <c r="D4" s="15" t="s">
        <v>18</v>
      </c>
      <c r="E4" s="15" t="s">
        <v>18</v>
      </c>
      <c r="F4" s="15" t="s">
        <v>18</v>
      </c>
      <c r="G4" s="15" t="s">
        <v>30</v>
      </c>
      <c r="H4" s="21" t="s">
        <v>33</v>
      </c>
      <c r="I4" s="22" t="s">
        <v>18</v>
      </c>
      <c r="J4" s="21" t="s">
        <v>19</v>
      </c>
      <c r="K4" s="22" t="s">
        <v>18</v>
      </c>
      <c r="L4" s="22" t="s">
        <v>18</v>
      </c>
      <c r="M4" s="23" t="s">
        <v>41</v>
      </c>
      <c r="N4" s="24" t="s">
        <v>42</v>
      </c>
      <c r="O4" s="25" t="s">
        <v>43</v>
      </c>
    </row>
    <row r="5" spans="1:15" ht="36" customHeight="1">
      <c r="A5" s="16" t="s">
        <v>20</v>
      </c>
      <c r="B5" s="19">
        <v>2</v>
      </c>
      <c r="C5" s="18" t="s">
        <v>21</v>
      </c>
      <c r="D5" s="17">
        <v>50</v>
      </c>
      <c r="E5" s="17">
        <v>100</v>
      </c>
      <c r="F5" s="17">
        <v>23</v>
      </c>
      <c r="G5" s="20">
        <v>1435</v>
      </c>
      <c r="H5" s="28">
        <f>E5*F5</f>
        <v>2300</v>
      </c>
      <c r="I5" s="27"/>
      <c r="J5" s="28">
        <f>H5+I5</f>
        <v>2300</v>
      </c>
      <c r="K5" s="27">
        <v>50</v>
      </c>
      <c r="L5" s="27">
        <f>F5</f>
        <v>23</v>
      </c>
      <c r="M5" s="28">
        <f>B5*K5*L5</f>
        <v>2300</v>
      </c>
      <c r="N5" s="38">
        <f>IF(C5="si",M5-J5,0)</f>
        <v>0</v>
      </c>
      <c r="O5" s="40"/>
    </row>
    <row r="6" spans="1:15" ht="37.5" customHeight="1">
      <c r="A6" s="16" t="s">
        <v>22</v>
      </c>
      <c r="B6" s="19">
        <v>3</v>
      </c>
      <c r="C6" s="18" t="s">
        <v>23</v>
      </c>
      <c r="D6" s="17">
        <v>140</v>
      </c>
      <c r="E6" s="17">
        <f>D6*B6</f>
        <v>420</v>
      </c>
      <c r="F6" s="17">
        <v>70</v>
      </c>
      <c r="G6" s="20">
        <v>31988</v>
      </c>
      <c r="H6" s="28">
        <f>E6*F6</f>
        <v>29400</v>
      </c>
      <c r="I6" s="29">
        <v>5000</v>
      </c>
      <c r="J6" s="28">
        <f>H6+I6</f>
        <v>34400</v>
      </c>
      <c r="K6" s="27">
        <v>240</v>
      </c>
      <c r="L6" s="27">
        <v>80</v>
      </c>
      <c r="M6" s="28">
        <f>B6*K6*L6</f>
        <v>57600</v>
      </c>
      <c r="N6" s="38">
        <f>IF(C6="si",M6-J6,0)</f>
        <v>23200</v>
      </c>
      <c r="O6" s="41"/>
    </row>
    <row r="7" spans="1:15" ht="34.5">
      <c r="A7" s="30" t="s">
        <v>37</v>
      </c>
      <c r="B7" s="31">
        <v>2</v>
      </c>
      <c r="C7" s="32" t="s">
        <v>21</v>
      </c>
      <c r="D7" s="33">
        <v>250</v>
      </c>
      <c r="E7" s="33">
        <f>D7*B7</f>
        <v>500</v>
      </c>
      <c r="F7" s="33">
        <v>30</v>
      </c>
      <c r="G7" s="34">
        <v>13229</v>
      </c>
      <c r="H7" s="35">
        <f>E7*F7</f>
        <v>15000</v>
      </c>
      <c r="I7" s="36"/>
      <c r="J7" s="35">
        <f>H7+I7</f>
        <v>15000</v>
      </c>
      <c r="K7" s="36">
        <f>D7</f>
        <v>250</v>
      </c>
      <c r="L7" s="36">
        <f>F7</f>
        <v>30</v>
      </c>
      <c r="M7" s="35">
        <f>B7*K7*L7</f>
        <v>15000</v>
      </c>
      <c r="N7" s="38">
        <f>IF(C7="si",M7-J7,0)</f>
        <v>0</v>
      </c>
      <c r="O7" s="42"/>
    </row>
    <row r="8" spans="1:15" ht="27" customHeight="1">
      <c r="A8" s="26"/>
      <c r="B8" s="26"/>
      <c r="C8" s="26"/>
      <c r="D8" s="26"/>
      <c r="E8" s="26"/>
      <c r="F8" s="26"/>
      <c r="G8" s="26"/>
      <c r="H8" s="37">
        <f>SUM(H5:H7)</f>
        <v>46700</v>
      </c>
      <c r="I8" s="37"/>
      <c r="J8" s="37">
        <f>SUM(J5:J7)</f>
        <v>51700</v>
      </c>
      <c r="K8" s="37"/>
      <c r="L8" s="37"/>
      <c r="M8" s="37">
        <f>SUM(M5:M7)</f>
        <v>74900</v>
      </c>
      <c r="N8" s="37">
        <v>23000</v>
      </c>
      <c r="O8" s="39">
        <f>(1-J8/M8)*100</f>
        <v>30.974632843791728</v>
      </c>
    </row>
  </sheetData>
  <sheetProtection/>
  <mergeCells count="3">
    <mergeCell ref="B1:J1"/>
    <mergeCell ref="K1:M1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Nicolin</dc:creator>
  <cp:keywords/>
  <dc:description/>
  <cp:lastModifiedBy>Alessandro Maggi</cp:lastModifiedBy>
  <cp:lastPrinted>2021-06-25T07:31:05Z</cp:lastPrinted>
  <dcterms:created xsi:type="dcterms:W3CDTF">2021-06-25T07:27:11Z</dcterms:created>
  <dcterms:modified xsi:type="dcterms:W3CDTF">2021-09-07T06:55:14Z</dcterms:modified>
  <cp:category/>
  <cp:version/>
  <cp:contentType/>
  <cp:contentStatus/>
</cp:coreProperties>
</file>